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マイドライブ\・トリプルバリュー（複業\財務資料\"/>
    </mc:Choice>
  </mc:AlternateContent>
  <xr:revisionPtr revIDLastSave="0" documentId="13_ncr:1_{96200384-A654-4217-8092-2855A5AC7B3E}" xr6:coauthVersionLast="47" xr6:coauthVersionMax="47" xr10:uidLastSave="{00000000-0000-0000-0000-000000000000}"/>
  <bookViews>
    <workbookView xWindow="-120" yWindow="-120" windowWidth="29040" windowHeight="15840" xr2:uid="{727C905C-B0AC-4C7B-8578-0981BD625A7A}"/>
  </bookViews>
  <sheets>
    <sheet name="成長性分析" sheetId="1" r:id="rId1"/>
    <sheet name="CAGR 年平均成長率" sheetId="4" r:id="rId2"/>
  </sheets>
  <definedNames>
    <definedName name="_xlnm.Print_Area" localSheetId="1">'CAGR 年平均成長率'!$A$2:$I$49</definedName>
    <definedName name="_xlnm.Print_Area" localSheetId="0">成長性分析!$A$2:$G$45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4" l="1"/>
  <c r="C24" i="1"/>
  <c r="D24" i="1"/>
  <c r="D26" i="1"/>
  <c r="C26" i="1"/>
  <c r="D30" i="1"/>
  <c r="C30" i="1"/>
  <c r="F30" i="1" s="1"/>
  <c r="E31" i="1"/>
  <c r="D32" i="1"/>
  <c r="C32" i="1"/>
  <c r="E29" i="1"/>
  <c r="D27" i="1"/>
  <c r="D28" i="1" s="1"/>
  <c r="C27" i="1"/>
  <c r="C28" i="1" s="1"/>
  <c r="E27" i="1" l="1"/>
  <c r="F28" i="1"/>
  <c r="E25" i="1"/>
  <c r="F26" i="1"/>
  <c r="E23" i="1"/>
  <c r="E22" i="1"/>
  <c r="C9" i="4"/>
  <c r="D14" i="4" s="1"/>
  <c r="E14" i="4" s="1"/>
  <c r="F14" i="4" s="1"/>
  <c r="G14" i="4" s="1"/>
  <c r="H14" i="4" s="1"/>
  <c r="H15" i="4" s="1"/>
  <c r="C8" i="4"/>
  <c r="D13" i="4" s="1"/>
  <c r="E13" i="4" s="1"/>
  <c r="F13" i="4" s="1"/>
  <c r="G13" i="4" s="1"/>
  <c r="H13" i="4" s="1"/>
  <c r="C39" i="4"/>
  <c r="D42" i="4" s="1"/>
  <c r="D43" i="4" s="1"/>
  <c r="C42" i="4"/>
  <c r="C47" i="4" s="1"/>
  <c r="H6" i="4"/>
  <c r="C14" i="4"/>
  <c r="C13" i="4"/>
  <c r="G6" i="4"/>
  <c r="F6" i="4"/>
  <c r="E6" i="4"/>
  <c r="F24" i="1" l="1"/>
  <c r="D15" i="4"/>
  <c r="D47" i="4"/>
  <c r="D48" i="4" s="1"/>
  <c r="E42" i="4"/>
  <c r="E47" i="4" s="1"/>
  <c r="E48" i="4" s="1"/>
  <c r="E15" i="4"/>
  <c r="F15" i="4"/>
  <c r="G15" i="4"/>
  <c r="F42" i="4" l="1"/>
  <c r="F47" i="4" s="1"/>
  <c r="F48" i="4" s="1"/>
  <c r="E43" i="4"/>
  <c r="G42" i="4" l="1"/>
  <c r="G47" i="4" s="1"/>
  <c r="G48" i="4" s="1"/>
  <c r="F43" i="4"/>
  <c r="H42" i="4" l="1"/>
  <c r="G43" i="4"/>
  <c r="H43" i="4" l="1"/>
  <c r="H47" i="4"/>
  <c r="H48" i="4" s="1"/>
</calcChain>
</file>

<file path=xl/sharedStrings.xml><?xml version="1.0" encoding="utf-8"?>
<sst xmlns="http://schemas.openxmlformats.org/spreadsheetml/2006/main" count="77" uniqueCount="62">
  <si>
    <t>◆成長性分析</t>
  </si>
  <si>
    <t>分析内容</t>
  </si>
  <si>
    <t>計算式</t>
  </si>
  <si>
    <t>年</t>
  </si>
  <si>
    <t>売上高</t>
  </si>
  <si>
    <t>複年成長率
計算式</t>
    <rPh sb="6" eb="9">
      <t>ケイサンシキ</t>
    </rPh>
    <phoneticPr fontId="2"/>
  </si>
  <si>
    <t>◯年後に</t>
    <rPh sb="1" eb="2">
      <t>ネン</t>
    </rPh>
    <rPh sb="2" eb="3">
      <t>ゴ</t>
    </rPh>
    <phoneticPr fontId="2"/>
  </si>
  <si>
    <t>目標　売上高</t>
    <rPh sb="0" eb="2">
      <t>モクヒョウ</t>
    </rPh>
    <rPh sb="3" eb="6">
      <t>ウリアゲダカ</t>
    </rPh>
    <phoneticPr fontId="2"/>
  </si>
  <si>
    <t>現状　売上高</t>
    <rPh sb="0" eb="2">
      <t>ゲンジョウ</t>
    </rPh>
    <rPh sb="3" eb="6">
      <t>ウリアゲダカ</t>
    </rPh>
    <phoneticPr fontId="2"/>
  </si>
  <si>
    <t>目標　年成長率</t>
    <rPh sb="0" eb="2">
      <t>モクヒョウ</t>
    </rPh>
    <rPh sb="3" eb="4">
      <t>ネン</t>
    </rPh>
    <rPh sb="4" eb="7">
      <t>セイチョウリツ</t>
    </rPh>
    <phoneticPr fontId="2"/>
  </si>
  <si>
    <t>●計算フォーム</t>
    <rPh sb="1" eb="3">
      <t>ケイサン</t>
    </rPh>
    <phoneticPr fontId="2"/>
  </si>
  <si>
    <t>関数１．　(H3/C3)^(1/(H2-C2))-1</t>
    <rPh sb="0" eb="2">
      <t>カンスウ</t>
    </rPh>
    <phoneticPr fontId="2"/>
  </si>
  <si>
    <t>関数２．　POWER(直近年の収益/初年度の収益,1/経過年数)-1</t>
    <rPh sb="0" eb="2">
      <t>カンスウ</t>
    </rPh>
    <phoneticPr fontId="2"/>
  </si>
  <si>
    <t>営業数</t>
    <rPh sb="0" eb="2">
      <t>エイギョウ</t>
    </rPh>
    <rPh sb="2" eb="3">
      <t>スウ</t>
    </rPh>
    <phoneticPr fontId="2"/>
  </si>
  <si>
    <t>1名あたり、年間売上高</t>
    <rPh sb="1" eb="2">
      <t>メイ</t>
    </rPh>
    <rPh sb="6" eb="8">
      <t>ネンカン</t>
    </rPh>
    <rPh sb="8" eb="10">
      <t>ウリアゲ</t>
    </rPh>
    <rPh sb="10" eb="11">
      <t>タカ</t>
    </rPh>
    <phoneticPr fontId="2"/>
  </si>
  <si>
    <t>参考情報</t>
    <rPh sb="0" eb="4">
      <t>サンコウジョウホウ</t>
    </rPh>
    <phoneticPr fontId="2"/>
  </si>
  <si>
    <t>売上高</t>
    <rPh sb="0" eb="3">
      <t>ウリアゲダカ</t>
    </rPh>
    <phoneticPr fontId="2"/>
  </si>
  <si>
    <t>直近期</t>
    <rPh sb="0" eb="3">
      <t>チョッキンキ</t>
    </rPh>
    <phoneticPr fontId="2"/>
  </si>
  <si>
    <t>その1年前</t>
    <rPh sb="3" eb="4">
      <t>ネン</t>
    </rPh>
    <rPh sb="4" eb="5">
      <t>マエ</t>
    </rPh>
    <phoneticPr fontId="2"/>
  </si>
  <si>
    <t>成長率</t>
    <rPh sb="0" eb="3">
      <t>セイチョウリツ</t>
    </rPh>
    <phoneticPr fontId="2"/>
  </si>
  <si>
    <t>売上総利益</t>
    <rPh sb="0" eb="5">
      <t>ウリアゲ</t>
    </rPh>
    <phoneticPr fontId="4"/>
  </si>
  <si>
    <t>販管費</t>
    <rPh sb="0" eb="3">
      <t>ハンカンヒ</t>
    </rPh>
    <phoneticPr fontId="4"/>
  </si>
  <si>
    <t>営業利益</t>
    <rPh sb="0" eb="4">
      <t>エイギョウリエキ</t>
    </rPh>
    <phoneticPr fontId="4"/>
  </si>
  <si>
    <t>経常利益</t>
    <rPh sb="0" eb="4">
      <t>ケイジョウリエキ</t>
    </rPh>
    <phoneticPr fontId="4"/>
  </si>
  <si>
    <t>総資産</t>
    <phoneticPr fontId="2"/>
  </si>
  <si>
    <t>分析項目</t>
    <rPh sb="2" eb="4">
      <t>コウモク</t>
    </rPh>
    <phoneticPr fontId="2"/>
  </si>
  <si>
    <t>　売上総利益率</t>
    <rPh sb="1" eb="7">
      <t>ウリアゲソウリエキリツ</t>
    </rPh>
    <phoneticPr fontId="2"/>
  </si>
  <si>
    <t>　売上高　販管費比率</t>
    <rPh sb="1" eb="4">
      <t>ウリアゲダカ</t>
    </rPh>
    <rPh sb="5" eb="8">
      <t>ハンカンヒ</t>
    </rPh>
    <rPh sb="8" eb="10">
      <t>ヒリツ</t>
    </rPh>
    <phoneticPr fontId="2"/>
  </si>
  <si>
    <t>　売上高　営業利益率</t>
    <rPh sb="1" eb="4">
      <t>ウリアゲダカ</t>
    </rPh>
    <rPh sb="5" eb="10">
      <t>エイギョウリエキリツ</t>
    </rPh>
    <phoneticPr fontId="2"/>
  </si>
  <si>
    <t>　売上高　経常利益率</t>
    <rPh sb="1" eb="4">
      <t>ウリアゲダカ</t>
    </rPh>
    <rPh sb="5" eb="10">
      <t>ケイジョウリエキリツ</t>
    </rPh>
    <phoneticPr fontId="2"/>
  </si>
  <si>
    <t>売上高</t>
    <phoneticPr fontId="4"/>
  </si>
  <si>
    <t>成長率　（％）</t>
  </si>
  <si>
    <t>総資産</t>
    <phoneticPr fontId="4"/>
  </si>
  <si>
    <t>●解説</t>
    <rPh sb="1" eb="3">
      <t>カイセツ</t>
    </rPh>
    <phoneticPr fontId="2"/>
  </si>
  <si>
    <t>各利益の段階で比較することにより、問題のある箇所が分かりやすく見えるようになる</t>
    <phoneticPr fontId="2"/>
  </si>
  <si>
    <t>　総資産回転率</t>
    <rPh sb="1" eb="7">
      <t>ソウシサンカイテンリツ</t>
    </rPh>
    <phoneticPr fontId="2"/>
  </si>
  <si>
    <t>また、売上成長率と他の数値を比較することで、収益面での変化（良化 or 悪化？）に気づきやすくなる</t>
    <rPh sb="3" eb="5">
      <t>ウリアゲ</t>
    </rPh>
    <rPh sb="5" eb="8">
      <t>セイチョウリツ</t>
    </rPh>
    <rPh sb="9" eb="10">
      <t>ホカ</t>
    </rPh>
    <rPh sb="11" eb="13">
      <t>スウチ</t>
    </rPh>
    <rPh sb="14" eb="16">
      <t>ヒカク</t>
    </rPh>
    <rPh sb="22" eb="25">
      <t>シュウエキメン</t>
    </rPh>
    <rPh sb="27" eb="29">
      <t>ヘンカ</t>
    </rPh>
    <rPh sb="30" eb="32">
      <t>リョウカ</t>
    </rPh>
    <rPh sb="36" eb="38">
      <t>アッカ</t>
    </rPh>
    <rPh sb="41" eb="47">
      <t>キ</t>
    </rPh>
    <phoneticPr fontId="4"/>
  </si>
  <si>
    <t>加えて、資産の成長率を売上の伸び率と比較することで、効率性がどう変化しているのか掴むことが出来る</t>
    <rPh sb="0" eb="1">
      <t>クワ</t>
    </rPh>
    <rPh sb="4" eb="6">
      <t>シサン</t>
    </rPh>
    <rPh sb="14" eb="15">
      <t>ノ</t>
    </rPh>
    <rPh sb="16" eb="17">
      <t>リツ</t>
    </rPh>
    <phoneticPr fontId="4"/>
  </si>
  <si>
    <t>営業利益率は、前期比3.3ポイントダウンとなった。</t>
    <rPh sb="0" eb="5">
      <t>エイ</t>
    </rPh>
    <rPh sb="7" eb="10">
      <t>ゼンキヒ</t>
    </rPh>
    <phoneticPr fontId="2"/>
  </si>
  <si>
    <t>↑　上記に関する雑感　（例）</t>
    <rPh sb="2" eb="4">
      <t>ジョウキ</t>
    </rPh>
    <rPh sb="5" eb="6">
      <t>カン</t>
    </rPh>
    <rPh sb="8" eb="10">
      <t>ザッカン</t>
    </rPh>
    <rPh sb="12" eb="13">
      <t>レイ</t>
    </rPh>
    <phoneticPr fontId="2"/>
  </si>
  <si>
    <t>売上高は前期比143％拡大したのに対し、売上総利益は151％の増となった。</t>
    <rPh sb="0" eb="3">
      <t>ウリアゲダカ</t>
    </rPh>
    <rPh sb="4" eb="7">
      <t>ゼンキヒ</t>
    </rPh>
    <rPh sb="11" eb="13">
      <t>カクダイ</t>
    </rPh>
    <rPh sb="17" eb="18">
      <t>タイ</t>
    </rPh>
    <rPh sb="20" eb="25">
      <t>ウリアゲソ</t>
    </rPh>
    <rPh sb="31" eb="32">
      <t>ゾウ</t>
    </rPh>
    <phoneticPr fontId="2"/>
  </si>
  <si>
    <t>ただ、販管費は前期比185％増と嵩んだため、営業利益はほぼ同じ金額にとどまり、</t>
    <rPh sb="3" eb="6">
      <t>ハンカンヒ</t>
    </rPh>
    <rPh sb="7" eb="10">
      <t>ゼンキヒ</t>
    </rPh>
    <rPh sb="14" eb="15">
      <t>ゾウ</t>
    </rPh>
    <rPh sb="16" eb="17">
      <t>カサ</t>
    </rPh>
    <rPh sb="22" eb="26">
      <t>エイギョウリエキ</t>
    </rPh>
    <rPh sb="29" eb="30">
      <t>オナ</t>
    </rPh>
    <rPh sb="31" eb="33">
      <t>キンガク</t>
    </rPh>
    <phoneticPr fontId="2"/>
  </si>
  <si>
    <t>その他、売上増に比べて資産の増加は抑えられたため、全社の効率性は良化</t>
    <rPh sb="2" eb="3">
      <t>タ</t>
    </rPh>
    <rPh sb="4" eb="6">
      <t>ウリアゲ</t>
    </rPh>
    <rPh sb="6" eb="7">
      <t>ゾウ</t>
    </rPh>
    <rPh sb="8" eb="9">
      <t>クラ</t>
    </rPh>
    <rPh sb="11" eb="13">
      <t>シサン</t>
    </rPh>
    <rPh sb="14" eb="16">
      <t>ゾウカ</t>
    </rPh>
    <rPh sb="17" eb="18">
      <t>オサ</t>
    </rPh>
    <rPh sb="25" eb="27">
      <t>ゼンシャ</t>
    </rPh>
    <rPh sb="28" eb="31">
      <t>コウリツセイ</t>
    </rPh>
    <rPh sb="32" eb="34">
      <t>リョウカ</t>
    </rPh>
    <phoneticPr fontId="2"/>
  </si>
  <si>
    <t>総資産回転率は1.2回転と前期よりも0.3回転改善した。</t>
    <rPh sb="0" eb="6">
      <t>ソウシサンカイ</t>
    </rPh>
    <rPh sb="10" eb="12">
      <t>カイテン</t>
    </rPh>
    <rPh sb="13" eb="15">
      <t>ゼンキ</t>
    </rPh>
    <rPh sb="21" eb="23">
      <t>カイテン</t>
    </rPh>
    <rPh sb="23" eb="25">
      <t>カイゼン</t>
    </rPh>
    <phoneticPr fontId="2"/>
  </si>
  <si>
    <r>
      <t>ただ漫然と増減を眺めるのではなく、</t>
    </r>
    <r>
      <rPr>
        <b/>
        <sz val="11"/>
        <color theme="1"/>
        <rFont val="Meiryo UI"/>
        <family val="3"/>
        <charset val="128"/>
      </rPr>
      <t>「市場全体の成長率」や「競合との比較」など、</t>
    </r>
    <rPh sb="5" eb="7">
      <t>ゾウゲン</t>
    </rPh>
    <phoneticPr fontId="2"/>
  </si>
  <si>
    <t>別の要素も加えて俯瞰すると、より現状が掴めてくる</t>
    <rPh sb="16" eb="18">
      <t>ゲンジョウ</t>
    </rPh>
    <rPh sb="19" eb="20">
      <t>ツカ</t>
    </rPh>
    <phoneticPr fontId="2"/>
  </si>
  <si>
    <t>増収に加え、原価の低減 or 販売価格の改善もあり、売上総利益率が1.4ポイント良化したのが要因。</t>
    <rPh sb="0" eb="2">
      <t>ゾウシュウ</t>
    </rPh>
    <rPh sb="3" eb="4">
      <t>クワ</t>
    </rPh>
    <rPh sb="6" eb="8">
      <t>ゲンカ</t>
    </rPh>
    <rPh sb="9" eb="11">
      <t>テイゲン</t>
    </rPh>
    <rPh sb="15" eb="19">
      <t>ハンバイカカク</t>
    </rPh>
    <rPh sb="20" eb="22">
      <t>カイゼン</t>
    </rPh>
    <rPh sb="26" eb="32">
      <t>ウリア</t>
    </rPh>
    <rPh sb="40" eb="42">
      <t>リョウカ</t>
    </rPh>
    <rPh sb="46" eb="48">
      <t>ヨウイン</t>
    </rPh>
    <phoneticPr fontId="2"/>
  </si>
  <si>
    <t>なお、営業外損益においては前期を超えるプラスとなり、経常利益は前期比116％増の計上となった。</t>
    <rPh sb="3" eb="8">
      <t>エイギョウガイソンエキ</t>
    </rPh>
    <rPh sb="13" eb="15">
      <t>ゼンキ</t>
    </rPh>
    <rPh sb="16" eb="17">
      <t>コ</t>
    </rPh>
    <rPh sb="26" eb="30">
      <t>ケイジョウリエキ</t>
    </rPh>
    <rPh sb="31" eb="34">
      <t>ゼンキヒ</t>
    </rPh>
    <rPh sb="38" eb="39">
      <t>ゾウ</t>
    </rPh>
    <rPh sb="40" eb="42">
      <t>ケイジョウ</t>
    </rPh>
    <phoneticPr fontId="2"/>
  </si>
  <si>
    <t>↑　必要なら、売上増の計画を踏まえて営業数も検討しておく</t>
    <rPh sb="2" eb="4">
      <t>ヒツヨウ</t>
    </rPh>
    <rPh sb="7" eb="9">
      <t>ウリアゲ</t>
    </rPh>
    <rPh sb="9" eb="10">
      <t>ゾウ</t>
    </rPh>
    <rPh sb="11" eb="13">
      <t>ケイカク</t>
    </rPh>
    <rPh sb="14" eb="15">
      <t>フ</t>
    </rPh>
    <rPh sb="18" eb="20">
      <t>エイギョウ</t>
    </rPh>
    <rPh sb="20" eb="21">
      <t>スウ</t>
    </rPh>
    <rPh sb="22" eb="24">
      <t>ケントウ</t>
    </rPh>
    <phoneticPr fontId="2"/>
  </si>
  <si>
    <t>：年平均成長率（CAGR）</t>
    <rPh sb="1" eb="7">
      <t>ネンヘ</t>
    </rPh>
    <phoneticPr fontId="2"/>
  </si>
  <si>
    <t>計算するとこのような推移になる　↓</t>
    <rPh sb="0" eb="2">
      <t>ケイサン</t>
    </rPh>
    <rPh sb="10" eb="12">
      <t>スイイ</t>
    </rPh>
    <phoneticPr fontId="4"/>
  </si>
  <si>
    <t>↑　実際の推移</t>
    <rPh sb="2" eb="4">
      <t>ジッサイ</t>
    </rPh>
    <rPh sb="5" eb="7">
      <t>スイイ</t>
    </rPh>
    <phoneticPr fontId="2"/>
  </si>
  <si>
    <t>　　　　　↑　平均成長率で計算した推移</t>
    <rPh sb="7" eb="12">
      <t>ヘイキンセイチョウリツ</t>
    </rPh>
    <rPh sb="13" eb="15">
      <t>ケイサン</t>
    </rPh>
    <rPh sb="17" eb="19">
      <t>スイイ</t>
    </rPh>
    <phoneticPr fontId="2"/>
  </si>
  <si>
    <t>　→　目標売上高に達するには、毎年このペースで成長する必要がある</t>
    <rPh sb="3" eb="5">
      <t>モクヒョウ</t>
    </rPh>
    <rPh sb="5" eb="8">
      <t>ウリアゲダカ</t>
    </rPh>
    <rPh sb="9" eb="10">
      <t>タッ</t>
    </rPh>
    <rPh sb="15" eb="17">
      <t>マイトシ</t>
    </rPh>
    <rPh sb="23" eb="25">
      <t>セイチョウ</t>
    </rPh>
    <rPh sb="27" eb="29">
      <t>ヒツヨウ</t>
    </rPh>
    <phoneticPr fontId="2"/>
  </si>
  <si>
    <t>↓　赤枠内に数値を入れてください</t>
    <rPh sb="2" eb="3">
      <t>アカ</t>
    </rPh>
    <rPh sb="3" eb="5">
      <t>ワクナイ</t>
    </rPh>
    <rPh sb="6" eb="8">
      <t>スウチ</t>
    </rPh>
    <rPh sb="9" eb="10">
      <t>イ</t>
    </rPh>
    <phoneticPr fontId="2"/>
  </si>
  <si>
    <t>↓　枠内　青部分に数値を入れてください</t>
    <rPh sb="2" eb="4">
      <t>ワクナイ</t>
    </rPh>
    <rPh sb="5" eb="6">
      <t>アオ</t>
    </rPh>
    <rPh sb="6" eb="8">
      <t>ブブン</t>
    </rPh>
    <rPh sb="9" eb="11">
      <t>スウチ</t>
    </rPh>
    <rPh sb="12" eb="13">
      <t>イ</t>
    </rPh>
    <phoneticPr fontId="2"/>
  </si>
  <si>
    <t>　直近期 売上高        ÷  その１年前の売上高</t>
    <rPh sb="1" eb="3">
      <t>チョッキン</t>
    </rPh>
    <rPh sb="3" eb="4">
      <t>キ</t>
    </rPh>
    <rPh sb="5" eb="8">
      <t>ウリア</t>
    </rPh>
    <rPh sb="22" eb="23">
      <t>ネン</t>
    </rPh>
    <rPh sb="23" eb="24">
      <t>マエ</t>
    </rPh>
    <rPh sb="25" eb="28">
      <t>ウリアゲダカ</t>
    </rPh>
    <phoneticPr fontId="2"/>
  </si>
  <si>
    <t>　直近期 売上総利益  ÷  その１年前の売上総利益</t>
    <rPh sb="1" eb="3">
      <t>チョッキン</t>
    </rPh>
    <rPh sb="3" eb="4">
      <t>キ</t>
    </rPh>
    <rPh sb="5" eb="10">
      <t>ウリアゲ</t>
    </rPh>
    <rPh sb="18" eb="19">
      <t>ネン</t>
    </rPh>
    <rPh sb="19" eb="20">
      <t>マエ</t>
    </rPh>
    <rPh sb="21" eb="26">
      <t>ウリア</t>
    </rPh>
    <phoneticPr fontId="2"/>
  </si>
  <si>
    <t>　直近期 販管費        ÷  その１年前の販管費</t>
    <rPh sb="1" eb="3">
      <t>チョッキン</t>
    </rPh>
    <rPh sb="3" eb="4">
      <t>キ</t>
    </rPh>
    <rPh sb="5" eb="8">
      <t>ハンカンヒ</t>
    </rPh>
    <rPh sb="22" eb="23">
      <t>ネン</t>
    </rPh>
    <rPh sb="23" eb="24">
      <t>マエ</t>
    </rPh>
    <rPh sb="25" eb="28">
      <t>ハン</t>
    </rPh>
    <phoneticPr fontId="2"/>
  </si>
  <si>
    <t>　直近期 営業利益     ÷  その１年前の営業利益</t>
    <rPh sb="1" eb="3">
      <t>チョッキン</t>
    </rPh>
    <rPh sb="3" eb="4">
      <t>キ</t>
    </rPh>
    <rPh sb="5" eb="7">
      <t>エイ</t>
    </rPh>
    <rPh sb="7" eb="9">
      <t>リエキ</t>
    </rPh>
    <rPh sb="20" eb="21">
      <t>ネン</t>
    </rPh>
    <rPh sb="21" eb="22">
      <t>マエ</t>
    </rPh>
    <rPh sb="23" eb="27">
      <t>エイギョウ</t>
    </rPh>
    <phoneticPr fontId="2"/>
  </si>
  <si>
    <t>　直近期 経常利益     ÷  その１年前の経常利益</t>
    <rPh sb="1" eb="3">
      <t>チョッキン</t>
    </rPh>
    <rPh sb="3" eb="4">
      <t>キ</t>
    </rPh>
    <rPh sb="5" eb="9">
      <t>ケイ</t>
    </rPh>
    <rPh sb="20" eb="21">
      <t>ネン</t>
    </rPh>
    <rPh sb="21" eb="22">
      <t>マエ</t>
    </rPh>
    <rPh sb="23" eb="27">
      <t>ケイ</t>
    </rPh>
    <phoneticPr fontId="2"/>
  </si>
  <si>
    <t>　直近期 総資産        ÷  その１年前の総資産</t>
    <rPh sb="1" eb="3">
      <t>チョッキン</t>
    </rPh>
    <rPh sb="3" eb="4">
      <t>キ</t>
    </rPh>
    <rPh sb="5" eb="8">
      <t>ソウシサン</t>
    </rPh>
    <rPh sb="22" eb="23">
      <t>ネン</t>
    </rPh>
    <rPh sb="23" eb="24">
      <t>マエ</t>
    </rPh>
    <rPh sb="25" eb="28">
      <t>ソウ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</si>
</sst>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General\ &quot;年&quot;"/>
    <numFmt numFmtId="177" formatCode="0.0%"/>
    <numFmt numFmtId="178" formatCode="#,##0&quot;千&quot;&quot;円&quot;"/>
    <numFmt numFmtId="179" formatCode="0&quot;年&quot;&quot;目&quot;"/>
    <numFmt numFmtId="180" formatCode="0.0&quot;名&quot;"/>
    <numFmt numFmtId="181" formatCode="#,##0.0\ &quot;ポ&quot;&quot;イ&quot;&quot;ン&quot;&quot;ト&quot;"/>
    <numFmt numFmtId="182" formatCode="0.0\ &quot;回&quot;&quot;転&quot;"/>
  </numFmts>
  <fonts count="16"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Meiryo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2"/>
      <charset val="128"/>
    </font>
    <font>
      <sz val="11"/>
      <color theme="1"/>
      <name val="Meiryo"/>
      <family val="3"/>
      <charset val="128"/>
    </font>
    <font>
      <b/>
      <sz val="11"/>
      <color rgb="FFFF0000"/>
      <name val="Meiryo"/>
      <family val="3"/>
      <charset val="128"/>
    </font>
    <font>
      <sz val="11"/>
      <color rgb="FF0000FF"/>
      <name val="Meiryo"/>
      <family val="3"/>
      <charset val="128"/>
    </font>
    <font>
      <sz val="11"/>
      <color theme="9" tint="-0.249977111117893"/>
      <name val="Meiryo"/>
      <family val="3"/>
      <charset val="128"/>
    </font>
    <font>
      <sz val="11"/>
      <color rgb="FF0000FF"/>
      <name val="Meiryo UI"/>
      <family val="2"/>
      <charset val="128"/>
    </font>
    <font>
      <sz val="11"/>
      <color theme="9" tint="-0.249977111117893"/>
      <name val="Meiryo UI"/>
      <family val="2"/>
      <charset val="128"/>
    </font>
    <font>
      <b/>
      <sz val="11"/>
      <color theme="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0000FF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DADADA"/>
        <bgColor rgb="FFDADADA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/>
      <right/>
      <top style="thin">
        <color theme="1"/>
      </top>
      <bottom style="hair">
        <color theme="1"/>
      </bottom>
      <diagonal/>
    </border>
    <border>
      <left/>
      <right/>
      <top style="hair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 style="hair">
        <color auto="1"/>
      </top>
      <bottom style="hair">
        <color auto="1"/>
      </bottom>
      <diagonal/>
    </border>
    <border>
      <left/>
      <right style="medium">
        <color rgb="FFFF0000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/>
      <top style="hair">
        <color auto="1"/>
      </top>
      <bottom style="thin">
        <color auto="1"/>
      </bottom>
      <diagonal/>
    </border>
    <border>
      <left/>
      <right style="medium">
        <color rgb="FFFF0000"/>
      </right>
      <top style="hair">
        <color auto="1"/>
      </top>
      <bottom style="thin">
        <color auto="1"/>
      </bottom>
      <diagonal/>
    </border>
    <border>
      <left style="medium">
        <color rgb="FFFF0000"/>
      </left>
      <right/>
      <top style="thin">
        <color indexed="64"/>
      </top>
      <bottom style="hair">
        <color indexed="64"/>
      </bottom>
      <diagonal/>
    </border>
    <border>
      <left/>
      <right style="medium">
        <color rgb="FFFF0000"/>
      </right>
      <top style="thin">
        <color indexed="64"/>
      </top>
      <bottom style="hair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 style="thin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9" fontId="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2" applyFont="1" applyAlignment="1">
      <alignment vertical="center"/>
    </xf>
    <xf numFmtId="0" fontId="6" fillId="3" borderId="0" xfId="2" applyFont="1" applyFill="1" applyAlignment="1">
      <alignment vertical="center"/>
    </xf>
    <xf numFmtId="0" fontId="7" fillId="0" borderId="0" xfId="2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177" fontId="6" fillId="0" borderId="0" xfId="3" applyNumberFormat="1" applyFont="1" applyBorder="1" applyAlignment="1">
      <alignment horizontal="right" vertical="center"/>
    </xf>
    <xf numFmtId="177" fontId="6" fillId="0" borderId="0" xfId="2" applyNumberFormat="1" applyFont="1" applyAlignment="1">
      <alignment vertical="center"/>
    </xf>
    <xf numFmtId="177" fontId="6" fillId="4" borderId="0" xfId="2" applyNumberFormat="1" applyFont="1" applyFill="1" applyBorder="1" applyAlignment="1">
      <alignment vertical="center"/>
    </xf>
    <xf numFmtId="0" fontId="6" fillId="4" borderId="0" xfId="2" applyFont="1" applyFill="1" applyBorder="1" applyAlignment="1">
      <alignment vertical="center"/>
    </xf>
    <xf numFmtId="0" fontId="6" fillId="4" borderId="0" xfId="2" applyFont="1" applyFill="1" applyAlignment="1">
      <alignment vertical="center"/>
    </xf>
    <xf numFmtId="177" fontId="6" fillId="5" borderId="0" xfId="2" applyNumberFormat="1" applyFont="1" applyFill="1" applyBorder="1" applyAlignment="1">
      <alignment vertical="center"/>
    </xf>
    <xf numFmtId="0" fontId="6" fillId="5" borderId="0" xfId="2" applyFont="1" applyFill="1" applyBorder="1" applyAlignment="1">
      <alignment vertical="center"/>
    </xf>
    <xf numFmtId="0" fontId="6" fillId="5" borderId="0" xfId="2" applyFont="1" applyFill="1" applyAlignment="1">
      <alignment vertical="center"/>
    </xf>
    <xf numFmtId="0" fontId="6" fillId="4" borderId="0" xfId="2" applyFont="1" applyFill="1" applyAlignment="1">
      <alignment horizontal="left" vertical="center"/>
    </xf>
    <xf numFmtId="0" fontId="6" fillId="5" borderId="0" xfId="2" applyFont="1" applyFill="1" applyAlignment="1">
      <alignment horizontal="left" vertical="center"/>
    </xf>
    <xf numFmtId="0" fontId="10" fillId="0" borderId="0" xfId="0" applyFont="1">
      <alignment vertical="center"/>
    </xf>
    <xf numFmtId="0" fontId="6" fillId="0" borderId="1" xfId="2" applyFont="1" applyBorder="1" applyAlignment="1">
      <alignment horizontal="left" vertical="center"/>
    </xf>
    <xf numFmtId="0" fontId="6" fillId="0" borderId="3" xfId="2" applyFont="1" applyBorder="1" applyAlignment="1">
      <alignment horizontal="left" vertical="center"/>
    </xf>
    <xf numFmtId="0" fontId="6" fillId="0" borderId="4" xfId="2" applyFont="1" applyBorder="1" applyAlignment="1">
      <alignment horizontal="left" vertical="center"/>
    </xf>
    <xf numFmtId="0" fontId="5" fillId="0" borderId="0" xfId="0" applyFont="1" applyBorder="1">
      <alignment vertical="center"/>
    </xf>
    <xf numFmtId="177" fontId="5" fillId="0" borderId="0" xfId="4" applyNumberFormat="1" applyFont="1" applyBorder="1">
      <alignment vertical="center"/>
    </xf>
    <xf numFmtId="0" fontId="5" fillId="6" borderId="0" xfId="0" applyFont="1" applyFill="1">
      <alignment vertical="center"/>
    </xf>
    <xf numFmtId="0" fontId="5" fillId="6" borderId="0" xfId="0" applyFont="1" applyFill="1" applyAlignment="1">
      <alignment horizontal="left" vertical="center"/>
    </xf>
    <xf numFmtId="0" fontId="5" fillId="0" borderId="0" xfId="0" applyFont="1" applyFill="1">
      <alignment vertical="center"/>
    </xf>
    <xf numFmtId="178" fontId="10" fillId="0" borderId="0" xfId="0" applyNumberFormat="1" applyFont="1" applyFill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13" fillId="0" borderId="0" xfId="0" applyFont="1">
      <alignment vertical="center"/>
    </xf>
    <xf numFmtId="38" fontId="8" fillId="0" borderId="0" xfId="2" applyNumberFormat="1" applyFont="1" applyAlignment="1">
      <alignment horizontal="right" vertical="center" shrinkToFit="1"/>
    </xf>
    <xf numFmtId="177" fontId="6" fillId="0" borderId="0" xfId="3" applyNumberFormat="1" applyFont="1" applyBorder="1" applyAlignment="1">
      <alignment horizontal="right" vertical="center" shrinkToFit="1"/>
    </xf>
    <xf numFmtId="178" fontId="9" fillId="4" borderId="0" xfId="2" applyNumberFormat="1" applyFont="1" applyFill="1" applyAlignment="1">
      <alignment vertical="center" shrinkToFit="1"/>
    </xf>
    <xf numFmtId="178" fontId="6" fillId="4" borderId="0" xfId="2" applyNumberFormat="1" applyFont="1" applyFill="1" applyAlignment="1">
      <alignment vertical="center" shrinkToFit="1"/>
    </xf>
    <xf numFmtId="178" fontId="9" fillId="5" borderId="0" xfId="2" applyNumberFormat="1" applyFont="1" applyFill="1" applyAlignment="1">
      <alignment vertical="center" shrinkToFit="1"/>
    </xf>
    <xf numFmtId="178" fontId="6" fillId="5" borderId="0" xfId="1" applyNumberFormat="1" applyFont="1" applyFill="1" applyAlignment="1">
      <alignment vertical="center" shrinkToFit="1"/>
    </xf>
    <xf numFmtId="0" fontId="5" fillId="0" borderId="0" xfId="0" applyFont="1" applyAlignment="1">
      <alignment vertical="center" shrinkToFit="1"/>
    </xf>
    <xf numFmtId="178" fontId="10" fillId="6" borderId="5" xfId="0" applyNumberFormat="1" applyFont="1" applyFill="1" applyBorder="1" applyAlignment="1">
      <alignment vertical="center" shrinkToFit="1"/>
    </xf>
    <xf numFmtId="176" fontId="10" fillId="6" borderId="6" xfId="0" applyNumberFormat="1" applyFont="1" applyFill="1" applyBorder="1" applyAlignment="1">
      <alignment vertical="center" shrinkToFit="1"/>
    </xf>
    <xf numFmtId="178" fontId="10" fillId="6" borderId="7" xfId="0" applyNumberFormat="1" applyFont="1" applyFill="1" applyBorder="1" applyAlignment="1">
      <alignment vertical="center" shrinkToFit="1"/>
    </xf>
    <xf numFmtId="179" fontId="10" fillId="0" borderId="3" xfId="0" applyNumberFormat="1" applyFont="1" applyBorder="1" applyAlignment="1">
      <alignment vertical="center" shrinkToFit="1"/>
    </xf>
    <xf numFmtId="178" fontId="11" fillId="0" borderId="4" xfId="0" applyNumberFormat="1" applyFont="1" applyBorder="1" applyAlignment="1">
      <alignment vertical="center" shrinkToFit="1"/>
    </xf>
    <xf numFmtId="178" fontId="5" fillId="0" borderId="4" xfId="1" applyNumberFormat="1" applyFont="1" applyBorder="1" applyAlignment="1">
      <alignment vertical="center" shrinkToFit="1"/>
    </xf>
    <xf numFmtId="180" fontId="10" fillId="0" borderId="8" xfId="0" applyNumberFormat="1" applyFont="1" applyBorder="1" applyAlignment="1">
      <alignment vertical="center" shrinkToFit="1"/>
    </xf>
    <xf numFmtId="178" fontId="5" fillId="0" borderId="9" xfId="0" applyNumberFormat="1" applyFont="1" applyBorder="1" applyAlignment="1">
      <alignment vertical="center" shrinkToFit="1"/>
    </xf>
    <xf numFmtId="0" fontId="5" fillId="6" borderId="0" xfId="0" applyFont="1" applyFill="1" applyBorder="1">
      <alignment vertical="center"/>
    </xf>
    <xf numFmtId="177" fontId="12" fillId="6" borderId="0" xfId="4" applyNumberFormat="1" applyFont="1" applyFill="1" applyBorder="1" applyAlignment="1">
      <alignment vertical="center" shrinkToFit="1"/>
    </xf>
    <xf numFmtId="0" fontId="14" fillId="0" borderId="0" xfId="0" applyFont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7" borderId="11" xfId="0" applyFont="1" applyFill="1" applyBorder="1" applyAlignment="1">
      <alignment horizontal="left" vertical="center"/>
    </xf>
    <xf numFmtId="0" fontId="14" fillId="7" borderId="1" xfId="0" applyFont="1" applyFill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181" fontId="14" fillId="0" borderId="0" xfId="1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4" fillId="0" borderId="12" xfId="0" applyFont="1" applyBorder="1" applyAlignment="1">
      <alignment horizontal="right" vertical="center"/>
    </xf>
    <xf numFmtId="0" fontId="14" fillId="0" borderId="13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/>
    </xf>
    <xf numFmtId="177" fontId="14" fillId="0" borderId="0" xfId="4" applyNumberFormat="1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177" fontId="6" fillId="0" borderId="0" xfId="2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176" fontId="8" fillId="0" borderId="24" xfId="2" applyNumberFormat="1" applyFont="1" applyBorder="1" applyAlignment="1">
      <alignment horizontal="right" vertical="center" shrinkToFit="1"/>
    </xf>
    <xf numFmtId="178" fontId="8" fillId="8" borderId="25" xfId="2" applyNumberFormat="1" applyFont="1" applyFill="1" applyBorder="1" applyAlignment="1">
      <alignment horizontal="right" vertical="center" shrinkToFit="1"/>
    </xf>
    <xf numFmtId="178" fontId="8" fillId="8" borderId="26" xfId="2" applyNumberFormat="1" applyFont="1" applyFill="1" applyBorder="1" applyAlignment="1">
      <alignment horizontal="right" vertical="center" shrinkToFit="1"/>
    </xf>
    <xf numFmtId="178" fontId="8" fillId="8" borderId="27" xfId="2" applyNumberFormat="1" applyFont="1" applyFill="1" applyBorder="1" applyAlignment="1">
      <alignment vertical="center" shrinkToFit="1"/>
    </xf>
    <xf numFmtId="0" fontId="14" fillId="0" borderId="11" xfId="0" applyFont="1" applyFill="1" applyBorder="1" applyAlignment="1">
      <alignment horizontal="left" vertical="center"/>
    </xf>
    <xf numFmtId="177" fontId="14" fillId="0" borderId="11" xfId="4" applyNumberFormat="1" applyFont="1" applyFill="1" applyBorder="1" applyAlignment="1">
      <alignment horizontal="right" vertical="center"/>
    </xf>
    <xf numFmtId="177" fontId="14" fillId="0" borderId="16" xfId="4" applyNumberFormat="1" applyFont="1" applyFill="1" applyBorder="1" applyAlignment="1">
      <alignment horizontal="right" vertical="center"/>
    </xf>
    <xf numFmtId="177" fontId="14" fillId="0" borderId="17" xfId="4" applyNumberFormat="1" applyFont="1" applyFill="1" applyBorder="1" applyAlignment="1">
      <alignment horizontal="right" vertical="center"/>
    </xf>
    <xf numFmtId="0" fontId="14" fillId="0" borderId="11" xfId="0" applyFont="1" applyFill="1" applyBorder="1" applyAlignment="1">
      <alignment horizontal="right" vertical="center"/>
    </xf>
    <xf numFmtId="178" fontId="14" fillId="0" borderId="16" xfId="0" applyNumberFormat="1" applyFont="1" applyFill="1" applyBorder="1" applyAlignment="1">
      <alignment horizontal="right" vertical="center"/>
    </xf>
    <xf numFmtId="178" fontId="14" fillId="0" borderId="17" xfId="0" applyNumberFormat="1" applyFont="1" applyFill="1" applyBorder="1" applyAlignment="1">
      <alignment horizontal="right" vertical="center"/>
    </xf>
    <xf numFmtId="0" fontId="14" fillId="0" borderId="4" xfId="0" applyFont="1" applyFill="1" applyBorder="1" applyAlignment="1">
      <alignment horizontal="left" vertical="center"/>
    </xf>
    <xf numFmtId="177" fontId="14" fillId="0" borderId="18" xfId="4" applyNumberFormat="1" applyFont="1" applyFill="1" applyBorder="1" applyAlignment="1">
      <alignment horizontal="right" vertical="center"/>
    </xf>
    <xf numFmtId="177" fontId="14" fillId="0" borderId="19" xfId="4" applyNumberFormat="1" applyFont="1" applyFill="1" applyBorder="1" applyAlignment="1">
      <alignment horizontal="right" vertical="center"/>
    </xf>
    <xf numFmtId="0" fontId="14" fillId="0" borderId="4" xfId="0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left" vertical="center"/>
    </xf>
    <xf numFmtId="177" fontId="14" fillId="0" borderId="3" xfId="4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left" vertical="center"/>
    </xf>
    <xf numFmtId="182" fontId="14" fillId="0" borderId="22" xfId="0" applyNumberFormat="1" applyFont="1" applyFill="1" applyBorder="1" applyAlignment="1">
      <alignment horizontal="right" vertical="center"/>
    </xf>
    <xf numFmtId="182" fontId="14" fillId="0" borderId="23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right" vertical="center"/>
    </xf>
    <xf numFmtId="178" fontId="15" fillId="8" borderId="14" xfId="0" applyNumberFormat="1" applyFont="1" applyFill="1" applyBorder="1" applyAlignment="1">
      <alignment horizontal="right" vertical="center"/>
    </xf>
    <xf numFmtId="178" fontId="15" fillId="8" borderId="15" xfId="0" applyNumberFormat="1" applyFont="1" applyFill="1" applyBorder="1" applyAlignment="1">
      <alignment horizontal="right" vertical="center"/>
    </xf>
    <xf numFmtId="178" fontId="15" fillId="8" borderId="16" xfId="0" applyNumberFormat="1" applyFont="1" applyFill="1" applyBorder="1" applyAlignment="1">
      <alignment horizontal="right" vertical="center"/>
    </xf>
    <xf numFmtId="178" fontId="15" fillId="8" borderId="17" xfId="0" applyNumberFormat="1" applyFont="1" applyFill="1" applyBorder="1" applyAlignment="1">
      <alignment horizontal="right" vertical="center"/>
    </xf>
    <xf numFmtId="178" fontId="15" fillId="8" borderId="20" xfId="0" applyNumberFormat="1" applyFont="1" applyFill="1" applyBorder="1" applyAlignment="1">
      <alignment horizontal="right" vertical="center"/>
    </xf>
    <xf numFmtId="178" fontId="15" fillId="8" borderId="21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 vertical="center"/>
    </xf>
  </cellXfs>
  <cellStyles count="5">
    <cellStyle name="パーセント" xfId="4" builtinId="5"/>
    <cellStyle name="パーセント 2" xfId="3" xr:uid="{7EE0011B-764D-492C-AEB7-A922824CD760}"/>
    <cellStyle name="桁区切り" xfId="1" builtinId="6"/>
    <cellStyle name="標準" xfId="0" builtinId="0"/>
    <cellStyle name="標準 2" xfId="2" xr:uid="{A155DC3A-B7A5-485A-8456-4584DC2A18AB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'CAGR 年平均成長率'!$C$5:$H$5</c:f>
              <c:numCache>
                <c:formatCode>#,##0"千""円"</c:formatCode>
                <c:ptCount val="6"/>
                <c:pt idx="0">
                  <c:v>51124</c:v>
                </c:pt>
                <c:pt idx="1">
                  <c:v>54111</c:v>
                </c:pt>
                <c:pt idx="2">
                  <c:v>84511</c:v>
                </c:pt>
                <c:pt idx="3">
                  <c:v>65412</c:v>
                </c:pt>
                <c:pt idx="4">
                  <c:v>71245</c:v>
                </c:pt>
                <c:pt idx="5">
                  <c:v>85421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AB-41C8-833C-CD4BA15D8A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98149631"/>
        <c:axId val="1898151295"/>
      </c:lineChart>
      <c:catAx>
        <c:axId val="189814963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98151295"/>
        <c:crosses val="autoZero"/>
        <c:auto val="1"/>
        <c:lblAlgn val="ctr"/>
        <c:lblOffset val="100"/>
        <c:noMultiLvlLbl val="0"/>
      </c:catAx>
      <c:valAx>
        <c:axId val="1898151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千&quot;&quot;円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98149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'CAGR 年平均成長率'!$D$14:$H$14</c:f>
              <c:numCache>
                <c:formatCode>#,##0"千""円"</c:formatCode>
                <c:ptCount val="5"/>
                <c:pt idx="0">
                  <c:v>56651.679719074178</c:v>
                </c:pt>
                <c:pt idx="1">
                  <c:v>62777.02869479228</c:v>
                </c:pt>
                <c:pt idx="2">
                  <c:v>69564.6687139602</c:v>
                </c:pt>
                <c:pt idx="3">
                  <c:v>77086.208664165024</c:v>
                </c:pt>
                <c:pt idx="4">
                  <c:v>85420.999999999956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C4-4988-955F-9568677595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7239887"/>
        <c:axId val="1947240303"/>
      </c:lineChart>
      <c:catAx>
        <c:axId val="194723988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47240303"/>
        <c:crosses val="autoZero"/>
        <c:auto val="1"/>
        <c:lblAlgn val="ctr"/>
        <c:lblOffset val="100"/>
        <c:noMultiLvlLbl val="0"/>
      </c:catAx>
      <c:valAx>
        <c:axId val="1947240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千&quot;&quot;円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472398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142876</xdr:colOff>
      <xdr:row>9</xdr:row>
      <xdr:rowOff>180975</xdr:rowOff>
    </xdr:from>
    <xdr:to>
      <xdr:col>6</xdr:col>
      <xdr:colOff>228600</xdr:colOff>
      <xdr:row>17</xdr:row>
      <xdr:rowOff>114300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3135451-13C7-4153-9429-65DDD6C221A3}"/>
            </a:ext>
          </a:extLst>
        </xdr:cNvPr>
        <xdr:cNvSpPr/>
      </xdr:nvSpPr>
      <xdr:spPr>
        <a:xfrm>
          <a:off x="142876" y="2409825"/>
          <a:ext cx="6772274" cy="1419225"/>
        </a:xfrm>
        <a:prstGeom prst="rect">
          <a:avLst/>
        </a:prstGeom>
        <a:noFill/>
        <a:ln w="285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85725</xdr:colOff>
      <xdr:row>32</xdr:row>
      <xdr:rowOff>156882</xdr:rowOff>
    </xdr:from>
    <xdr:to>
      <xdr:col>6</xdr:col>
      <xdr:colOff>238124</xdr:colOff>
      <xdr:row>44</xdr:row>
      <xdr:rowOff>161925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FE90B247-8FAD-4102-93EB-3C6F4EEC2249}"/>
            </a:ext>
          </a:extLst>
        </xdr:cNvPr>
        <xdr:cNvSpPr/>
      </xdr:nvSpPr>
      <xdr:spPr>
        <a:xfrm>
          <a:off x="85725" y="7799294"/>
          <a:ext cx="6831105" cy="2851337"/>
        </a:xfrm>
        <a:prstGeom prst="rect">
          <a:avLst/>
        </a:prstGeom>
        <a:noFill/>
        <a:ln w="285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111125</xdr:colOff>
      <xdr:row>18</xdr:row>
      <xdr:rowOff>106456</xdr:rowOff>
    </xdr:from>
    <xdr:to>
      <xdr:col>6</xdr:col>
      <xdr:colOff>95250</xdr:colOff>
      <xdr:row>18</xdr:row>
      <xdr:rowOff>111125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26405F7-8BB2-488E-9470-0B41068F2814}"/>
            </a:ext>
          </a:extLst>
        </xdr:cNvPr>
        <xdr:cNvCxnSpPr/>
      </xdr:nvCxnSpPr>
      <xdr:spPr>
        <a:xfrm>
          <a:off x="111125" y="4678456"/>
          <a:ext cx="6683375" cy="4669"/>
        </a:xfrm>
        <a:prstGeom prst="line">
          <a:avLst/>
        </a:prstGeom>
        <a:ln w="38100"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108857</xdr:colOff>
      <xdr:row>6</xdr:row>
      <xdr:rowOff>95250</xdr:rowOff>
    </xdr:from>
    <xdr:to>
      <xdr:col>8</xdr:col>
      <xdr:colOff>209550</xdr:colOff>
      <xdr:row>9</xdr:row>
      <xdr:rowOff>133350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903AB718-015F-4BC1-8B87-97985BDF6D61}"/>
            </a:ext>
          </a:extLst>
        </xdr:cNvPr>
        <xdr:cNvSpPr/>
      </xdr:nvSpPr>
      <xdr:spPr>
        <a:xfrm>
          <a:off x="108857" y="5025838"/>
          <a:ext cx="8269781" cy="710453"/>
        </a:xfrm>
        <a:prstGeom prst="rect">
          <a:avLst/>
        </a:prstGeom>
        <a:noFill/>
        <a:ln w="285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22412</xdr:colOff>
      <xdr:row>32</xdr:row>
      <xdr:rowOff>56030</xdr:rowOff>
    </xdr:from>
    <xdr:to>
      <xdr:col>8</xdr:col>
      <xdr:colOff>246530</xdr:colOff>
      <xdr:row>32</xdr:row>
      <xdr:rowOff>67236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A3B30F05-620C-49B7-ABF6-513386C0731F}"/>
            </a:ext>
          </a:extLst>
        </xdr:cNvPr>
        <xdr:cNvCxnSpPr/>
      </xdr:nvCxnSpPr>
      <xdr:spPr>
        <a:xfrm flipV="1">
          <a:off x="224118" y="7227795"/>
          <a:ext cx="8191500" cy="11206"/>
        </a:xfrm>
        <a:prstGeom prst="line">
          <a:avLst/>
        </a:prstGeom>
        <a:ln w="38100"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11206</xdr:colOff>
      <xdr:row>16</xdr:row>
      <xdr:rowOff>68356</xdr:rowOff>
    </xdr:from>
    <xdr:to>
      <xdr:col>4</xdr:col>
      <xdr:colOff>156883</xdr:colOff>
      <xdr:row>28</xdr:row>
      <xdr:rowOff>22412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D96B36-093F-243F-1AD1-F40F3DE099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425824</xdr:colOff>
      <xdr:row>16</xdr:row>
      <xdr:rowOff>68356</xdr:rowOff>
    </xdr:from>
    <xdr:to>
      <xdr:col>7</xdr:col>
      <xdr:colOff>1008530</xdr:colOff>
      <xdr:row>28</xdr:row>
      <xdr:rowOff>22412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79C2D7EB-D2CA-FF85-7431-17BDDD0322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48124-0EAB-4DA3-9B66-4738A3A53336}">
  <sheetPr>
    <pageSetUpPr fitToPage="1"/>
  </sheetPr>
  <dimension ref="B2:G44"/>
  <sheetViews>
    <sheetView showGridLines="0" tabSelected="1" zoomScale="85" zoomScaleNormal="85" zoomScaleSheetLayoutView="100" workbookViewId="0">
      <selection activeCell="I8" sqref="I8"/>
    </sheetView>
  </sheetViews>
  <sheetFormatPr defaultRowHeight="19.5" customHeight="1"/>
  <cols>
    <col min="1" max="1" width="2.625" style="46" customWidth="1"/>
    <col min="2" max="2" width="22.625" style="46" customWidth="1"/>
    <col min="3" max="6" width="15.625" style="46" customWidth="1"/>
    <col min="7" max="7" width="5.375" style="46" customWidth="1"/>
    <col min="8" max="38" width="15.625" style="46" customWidth="1"/>
    <col min="39" max="16384" width="9" style="46"/>
  </cols>
  <sheetData>
    <row r="2" spans="2:7" ht="19.5" customHeight="1">
      <c r="B2" s="47" t="s">
        <v>0</v>
      </c>
    </row>
    <row r="3" spans="2:7" ht="19.5" customHeight="1">
      <c r="B3" s="48" t="s">
        <v>1</v>
      </c>
      <c r="C3" s="48"/>
      <c r="D3" s="61" t="s">
        <v>2</v>
      </c>
      <c r="E3" s="61"/>
      <c r="F3" s="61"/>
      <c r="G3" s="61"/>
    </row>
    <row r="4" spans="2:7" ht="19.5" customHeight="1">
      <c r="B4" s="91" t="s">
        <v>30</v>
      </c>
      <c r="C4" s="91" t="s">
        <v>31</v>
      </c>
      <c r="D4" s="91" t="s">
        <v>56</v>
      </c>
      <c r="E4" s="91"/>
      <c r="F4" s="91"/>
      <c r="G4" s="91"/>
    </row>
    <row r="5" spans="2:7" ht="19.5" customHeight="1">
      <c r="B5" s="50" t="s">
        <v>20</v>
      </c>
      <c r="C5" s="50" t="s">
        <v>31</v>
      </c>
      <c r="D5" s="50" t="s">
        <v>57</v>
      </c>
      <c r="E5" s="50"/>
      <c r="F5" s="50"/>
      <c r="G5" s="50"/>
    </row>
    <row r="6" spans="2:7" ht="19.5" customHeight="1">
      <c r="B6" s="68" t="s">
        <v>21</v>
      </c>
      <c r="C6" s="68" t="s">
        <v>31</v>
      </c>
      <c r="D6" s="68" t="s">
        <v>58</v>
      </c>
      <c r="E6" s="68"/>
      <c r="F6" s="68"/>
      <c r="G6" s="68"/>
    </row>
    <row r="7" spans="2:7" ht="19.5" customHeight="1">
      <c r="B7" s="50" t="s">
        <v>22</v>
      </c>
      <c r="C7" s="50" t="s">
        <v>31</v>
      </c>
      <c r="D7" s="50" t="s">
        <v>59</v>
      </c>
      <c r="E7" s="50"/>
      <c r="F7" s="50"/>
      <c r="G7" s="50"/>
    </row>
    <row r="8" spans="2:7" ht="19.5" customHeight="1">
      <c r="B8" s="81" t="s">
        <v>23</v>
      </c>
      <c r="C8" s="81" t="s">
        <v>31</v>
      </c>
      <c r="D8" s="81" t="s">
        <v>60</v>
      </c>
      <c r="E8" s="81"/>
      <c r="F8" s="81"/>
      <c r="G8" s="81"/>
    </row>
    <row r="9" spans="2:7" ht="19.5" customHeight="1">
      <c r="B9" s="51" t="s">
        <v>32</v>
      </c>
      <c r="C9" s="51" t="s">
        <v>31</v>
      </c>
      <c r="D9" s="51" t="s">
        <v>61</v>
      </c>
      <c r="E9" s="51"/>
      <c r="F9" s="51"/>
      <c r="G9" s="51"/>
    </row>
    <row r="11" spans="2:7" s="49" customFormat="1" ht="19.5" customHeight="1">
      <c r="B11" s="49" t="s">
        <v>33</v>
      </c>
    </row>
    <row r="12" spans="2:7" s="49" customFormat="1" ht="19.5" customHeight="1">
      <c r="B12" s="49" t="s">
        <v>44</v>
      </c>
    </row>
    <row r="13" spans="2:7" s="49" customFormat="1" ht="19.5" customHeight="1">
      <c r="B13" s="55" t="s">
        <v>45</v>
      </c>
    </row>
    <row r="14" spans="2:7" s="49" customFormat="1" ht="19.5" customHeight="1"/>
    <row r="15" spans="2:7" s="49" customFormat="1" ht="19.5" customHeight="1">
      <c r="B15" s="52" t="s">
        <v>36</v>
      </c>
    </row>
    <row r="16" spans="2:7" s="49" customFormat="1" ht="19.5" customHeight="1">
      <c r="B16" s="52" t="s">
        <v>34</v>
      </c>
    </row>
    <row r="17" spans="2:6" s="49" customFormat="1" ht="19.5" customHeight="1">
      <c r="B17" s="49" t="s">
        <v>37</v>
      </c>
    </row>
    <row r="18" spans="2:6" s="49" customFormat="1" ht="19.5" customHeight="1"/>
    <row r="19" spans="2:6" s="49" customFormat="1" ht="19.5" customHeight="1"/>
    <row r="20" spans="2:6" s="49" customFormat="1" ht="19.5" customHeight="1" thickBot="1">
      <c r="B20" s="28" t="s">
        <v>10</v>
      </c>
      <c r="C20" s="56" t="s">
        <v>55</v>
      </c>
    </row>
    <row r="21" spans="2:6" s="49" customFormat="1" ht="19.5" customHeight="1">
      <c r="B21" s="53" t="s">
        <v>25</v>
      </c>
      <c r="C21" s="57" t="s">
        <v>17</v>
      </c>
      <c r="D21" s="58" t="s">
        <v>18</v>
      </c>
      <c r="E21" s="59" t="s">
        <v>19</v>
      </c>
    </row>
    <row r="22" spans="2:6" s="49" customFormat="1" ht="19.5" customHeight="1">
      <c r="B22" s="49" t="s">
        <v>16</v>
      </c>
      <c r="C22" s="85">
        <v>89765</v>
      </c>
      <c r="D22" s="86">
        <v>62582</v>
      </c>
      <c r="E22" s="60">
        <f>C22/D22</f>
        <v>1.4343581221437474</v>
      </c>
    </row>
    <row r="23" spans="2:6" ht="19.5" customHeight="1">
      <c r="B23" s="68" t="s">
        <v>20</v>
      </c>
      <c r="C23" s="87">
        <v>25475</v>
      </c>
      <c r="D23" s="88">
        <v>16857</v>
      </c>
      <c r="E23" s="69">
        <f>C23/D23</f>
        <v>1.5112416206917008</v>
      </c>
      <c r="F23" s="49"/>
    </row>
    <row r="24" spans="2:6" ht="19.5" customHeight="1">
      <c r="B24" s="68" t="s">
        <v>26</v>
      </c>
      <c r="C24" s="70">
        <f>C23/$C$22</f>
        <v>0.28379657995878127</v>
      </c>
      <c r="D24" s="71">
        <f>D23/$D$22</f>
        <v>0.26935860151481256</v>
      </c>
      <c r="E24" s="72"/>
      <c r="F24" s="54">
        <f>(C24-D24)*100</f>
        <v>1.4437978443968713</v>
      </c>
    </row>
    <row r="25" spans="2:6" ht="19.5" customHeight="1">
      <c r="B25" s="68" t="s">
        <v>21</v>
      </c>
      <c r="C25" s="87">
        <v>18745</v>
      </c>
      <c r="D25" s="88">
        <v>10124</v>
      </c>
      <c r="E25" s="69">
        <f>C25/D25</f>
        <v>1.8515408929276966</v>
      </c>
      <c r="F25" s="49"/>
    </row>
    <row r="26" spans="2:6" ht="19.5" customHeight="1">
      <c r="B26" s="68" t="s">
        <v>27</v>
      </c>
      <c r="C26" s="70">
        <f>C25/$C$22</f>
        <v>0.208823037932379</v>
      </c>
      <c r="D26" s="71">
        <f>D25/$D$22</f>
        <v>0.16177175545684064</v>
      </c>
      <c r="E26" s="72"/>
      <c r="F26" s="54">
        <f>(C26-D26)*100</f>
        <v>4.7051282475538354</v>
      </c>
    </row>
    <row r="27" spans="2:6" ht="19.5" customHeight="1">
      <c r="B27" s="68" t="s">
        <v>22</v>
      </c>
      <c r="C27" s="73">
        <f>C23-C25</f>
        <v>6730</v>
      </c>
      <c r="D27" s="74">
        <f>D23-D25</f>
        <v>6733</v>
      </c>
      <c r="E27" s="69">
        <f>C27/D27</f>
        <v>0.99955443338779149</v>
      </c>
    </row>
    <row r="28" spans="2:6" ht="19.5" customHeight="1">
      <c r="B28" s="68" t="s">
        <v>28</v>
      </c>
      <c r="C28" s="70">
        <f>C27/$C$22</f>
        <v>7.4973542026402273E-2</v>
      </c>
      <c r="D28" s="71">
        <f>D27/$D$22</f>
        <v>0.10758684605797195</v>
      </c>
      <c r="E28" s="72"/>
      <c r="F28" s="54">
        <f>(C28-D28)*100</f>
        <v>-3.2613304031569674</v>
      </c>
    </row>
    <row r="29" spans="2:6" ht="19.5" customHeight="1">
      <c r="B29" s="68" t="s">
        <v>23</v>
      </c>
      <c r="C29" s="87">
        <v>7251</v>
      </c>
      <c r="D29" s="88">
        <v>6215</v>
      </c>
      <c r="E29" s="69">
        <f>C29/D29</f>
        <v>1.1666934835076428</v>
      </c>
    </row>
    <row r="30" spans="2:6" ht="19.5" customHeight="1">
      <c r="B30" s="75" t="s">
        <v>29</v>
      </c>
      <c r="C30" s="76">
        <f>C29/$C$22</f>
        <v>8.0777585918787947E-2</v>
      </c>
      <c r="D30" s="77">
        <f>D29/$D$22</f>
        <v>9.9309705666165995E-2</v>
      </c>
      <c r="E30" s="78"/>
      <c r="F30" s="54">
        <f>(C30-D30)*100</f>
        <v>-1.8532119747378049</v>
      </c>
    </row>
    <row r="31" spans="2:6" ht="19.5" customHeight="1">
      <c r="B31" s="79" t="s">
        <v>24</v>
      </c>
      <c r="C31" s="89">
        <v>75845</v>
      </c>
      <c r="D31" s="90">
        <v>72154</v>
      </c>
      <c r="E31" s="80">
        <f>C31/D31</f>
        <v>1.0511544751503727</v>
      </c>
    </row>
    <row r="32" spans="2:6" ht="19.5" customHeight="1" thickBot="1">
      <c r="B32" s="81" t="s">
        <v>35</v>
      </c>
      <c r="C32" s="82">
        <f>$C$22/C31</f>
        <v>1.1835322038367724</v>
      </c>
      <c r="D32" s="83">
        <f>$D$22/D31</f>
        <v>0.86733930204839649</v>
      </c>
      <c r="E32" s="84"/>
      <c r="F32" s="54"/>
    </row>
    <row r="34" spans="2:2" ht="19.5" customHeight="1">
      <c r="B34" s="46" t="s">
        <v>39</v>
      </c>
    </row>
    <row r="35" spans="2:2" ht="10.5" customHeight="1"/>
    <row r="36" spans="2:2" ht="19.5" customHeight="1">
      <c r="B36" s="46" t="s">
        <v>40</v>
      </c>
    </row>
    <row r="37" spans="2:2" ht="19.5" customHeight="1">
      <c r="B37" s="46" t="s">
        <v>46</v>
      </c>
    </row>
    <row r="39" spans="2:2" ht="19.5" customHeight="1">
      <c r="B39" s="46" t="s">
        <v>41</v>
      </c>
    </row>
    <row r="40" spans="2:2" ht="19.5" customHeight="1">
      <c r="B40" s="46" t="s">
        <v>38</v>
      </c>
    </row>
    <row r="41" spans="2:2" ht="19.5" customHeight="1">
      <c r="B41" s="46" t="s">
        <v>47</v>
      </c>
    </row>
    <row r="43" spans="2:2" ht="19.5" customHeight="1">
      <c r="B43" s="46" t="s">
        <v>42</v>
      </c>
    </row>
    <row r="44" spans="2:2" ht="19.5" customHeight="1">
      <c r="B44" s="46" t="s">
        <v>43</v>
      </c>
    </row>
  </sheetData>
  <mergeCells count="1">
    <mergeCell ref="D3:G3"/>
  </mergeCells>
  <phoneticPr fontId="2"/>
  <conditionalFormatting sqref="C24">
    <cfRule type="cellIs" dxfId="0" priority="2" operator="lessThan">
      <formula>0</formula>
    </cfRule>
  </conditionalFormatting>
  <pageMargins left="0.11811023622047245" right="0.11811023622047245" top="0.15748031496062992" bottom="0.15748031496062992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777E2-9289-4EDC-93BC-EBFA95740486}">
  <sheetPr>
    <pageSetUpPr fitToPage="1"/>
  </sheetPr>
  <dimension ref="B2:I61"/>
  <sheetViews>
    <sheetView showGridLines="0" view="pageBreakPreview" zoomScaleNormal="85" zoomScaleSheetLayoutView="100" workbookViewId="0">
      <selection activeCell="E36" sqref="E36"/>
    </sheetView>
  </sheetViews>
  <sheetFormatPr defaultColWidth="14.5" defaultRowHeight="18" customHeight="1"/>
  <cols>
    <col min="1" max="1" width="2.625" style="2" customWidth="1"/>
    <col min="2" max="2" width="19.875" style="2" customWidth="1"/>
    <col min="3" max="8" width="14.125" style="2" customWidth="1"/>
    <col min="9" max="26" width="8.625" style="2" customWidth="1"/>
    <col min="27" max="16384" width="14.5" style="2"/>
  </cols>
  <sheetData>
    <row r="2" spans="2:9" ht="18" customHeight="1">
      <c r="B2" s="3" t="s">
        <v>49</v>
      </c>
      <c r="C2" s="3"/>
      <c r="H2" s="4"/>
    </row>
    <row r="3" spans="2:9" ht="18" customHeight="1">
      <c r="H3" s="63" t="s">
        <v>54</v>
      </c>
    </row>
    <row r="4" spans="2:9" ht="18" customHeight="1" thickBot="1">
      <c r="B4" s="18" t="s">
        <v>3</v>
      </c>
      <c r="C4" s="64">
        <v>2002</v>
      </c>
      <c r="D4" s="64">
        <v>2003</v>
      </c>
      <c r="E4" s="64">
        <v>2004</v>
      </c>
      <c r="F4" s="64">
        <v>2005</v>
      </c>
      <c r="G4" s="64">
        <v>2006</v>
      </c>
      <c r="H4" s="64">
        <v>2007</v>
      </c>
    </row>
    <row r="5" spans="2:9" ht="18" customHeight="1" thickBot="1">
      <c r="B5" s="17" t="s">
        <v>4</v>
      </c>
      <c r="C5" s="65">
        <v>51124</v>
      </c>
      <c r="D5" s="66">
        <v>54111</v>
      </c>
      <c r="E5" s="66">
        <v>84511</v>
      </c>
      <c r="F5" s="66">
        <v>65412</v>
      </c>
      <c r="G5" s="66">
        <v>71245</v>
      </c>
      <c r="H5" s="67">
        <v>85421</v>
      </c>
    </row>
    <row r="6" spans="2:9" ht="18" customHeight="1">
      <c r="B6" s="5"/>
      <c r="C6" s="29"/>
      <c r="D6" s="30">
        <f>D5/C5</f>
        <v>1.0584265706908693</v>
      </c>
      <c r="E6" s="30">
        <f t="shared" ref="E6:G6" si="0">E5/D5</f>
        <v>1.5618081351296409</v>
      </c>
      <c r="F6" s="30">
        <f t="shared" si="0"/>
        <v>0.77400575073067412</v>
      </c>
      <c r="G6" s="30">
        <f t="shared" si="0"/>
        <v>1.0891732403840273</v>
      </c>
      <c r="H6" s="30">
        <f>H5/G5</f>
        <v>1.1989753666923995</v>
      </c>
      <c r="I6" s="7"/>
    </row>
    <row r="7" spans="2:9" ht="18" customHeight="1">
      <c r="B7" s="5"/>
    </row>
    <row r="8" spans="2:9" ht="18" customHeight="1">
      <c r="B8" s="62" t="s">
        <v>5</v>
      </c>
      <c r="C8" s="8">
        <f>(H5/C5)^(1/(H4-C4))-1</f>
        <v>0.10812298957581912</v>
      </c>
      <c r="D8" s="9" t="s">
        <v>11</v>
      </c>
      <c r="E8" s="9"/>
      <c r="F8" s="9"/>
      <c r="G8" s="9"/>
      <c r="H8" s="10"/>
    </row>
    <row r="9" spans="2:9" ht="18" customHeight="1">
      <c r="B9" s="62"/>
      <c r="C9" s="11">
        <f>POWER(H5/C5,1/5)-1</f>
        <v>0.10812298957581912</v>
      </c>
      <c r="D9" s="12" t="s">
        <v>12</v>
      </c>
      <c r="E9" s="12"/>
      <c r="F9" s="12"/>
      <c r="G9" s="12"/>
      <c r="H9" s="13"/>
    </row>
    <row r="12" spans="2:9" ht="18" customHeight="1">
      <c r="H12" s="4" t="s">
        <v>50</v>
      </c>
    </row>
    <row r="13" spans="2:9" ht="18" customHeight="1">
      <c r="B13" s="14" t="s">
        <v>4</v>
      </c>
      <c r="C13" s="31">
        <f>C5</f>
        <v>51124</v>
      </c>
      <c r="D13" s="32">
        <f>C5*(1+$C$8)</f>
        <v>56651.679719074178</v>
      </c>
      <c r="E13" s="32">
        <f>D13*(1+$C$8)</f>
        <v>62777.02869479228</v>
      </c>
      <c r="F13" s="32">
        <f t="shared" ref="F13:G13" si="1">E13*(1+$C$8)</f>
        <v>69564.6687139602</v>
      </c>
      <c r="G13" s="32">
        <f t="shared" si="1"/>
        <v>77086.208664165024</v>
      </c>
      <c r="H13" s="32">
        <f>G13*(1+$C$8)</f>
        <v>85420.999999999956</v>
      </c>
    </row>
    <row r="14" spans="2:9" ht="18" customHeight="1">
      <c r="B14" s="15" t="s">
        <v>4</v>
      </c>
      <c r="C14" s="33">
        <f>C5</f>
        <v>51124</v>
      </c>
      <c r="D14" s="34">
        <f>C5*(1+$C$9)</f>
        <v>56651.679719074178</v>
      </c>
      <c r="E14" s="34">
        <f>D14*(1+$C$9)</f>
        <v>62777.02869479228</v>
      </c>
      <c r="F14" s="34">
        <f t="shared" ref="F14:G14" si="2">E14*(1+$C$9)</f>
        <v>69564.6687139602</v>
      </c>
      <c r="G14" s="34">
        <f t="shared" si="2"/>
        <v>77086.208664165024</v>
      </c>
      <c r="H14" s="34">
        <f>G14*(1+$C$9)</f>
        <v>85420.999999999956</v>
      </c>
    </row>
    <row r="15" spans="2:9" s="1" customFormat="1" ht="18" customHeight="1">
      <c r="C15" s="35"/>
      <c r="D15" s="30">
        <f>D14/C14</f>
        <v>1.1081229895758191</v>
      </c>
      <c r="E15" s="30">
        <f t="shared" ref="E15" si="3">E14/D14</f>
        <v>1.1081229895758191</v>
      </c>
      <c r="F15" s="30">
        <f t="shared" ref="F15" si="4">F14/E14</f>
        <v>1.1081229895758191</v>
      </c>
      <c r="G15" s="30">
        <f t="shared" ref="G15" si="5">G14/F14</f>
        <v>1.1081229895758191</v>
      </c>
      <c r="H15" s="30">
        <f>H14/G14</f>
        <v>1.1081229895758191</v>
      </c>
    </row>
    <row r="16" spans="2:9" s="1" customFormat="1" ht="18" customHeight="1"/>
    <row r="17" spans="2:5" s="1" customFormat="1" ht="18" customHeight="1"/>
    <row r="18" spans="2:5" s="1" customFormat="1" ht="18" customHeight="1"/>
    <row r="19" spans="2:5" s="1" customFormat="1" ht="18" customHeight="1"/>
    <row r="20" spans="2:5" s="1" customFormat="1" ht="18" customHeight="1"/>
    <row r="21" spans="2:5" s="1" customFormat="1" ht="18" customHeight="1"/>
    <row r="22" spans="2:5" s="1" customFormat="1" ht="18" customHeight="1"/>
    <row r="23" spans="2:5" s="1" customFormat="1" ht="18" customHeight="1"/>
    <row r="24" spans="2:5" s="1" customFormat="1" ht="18" customHeight="1"/>
    <row r="25" spans="2:5" s="1" customFormat="1" ht="18" customHeight="1"/>
    <row r="26" spans="2:5" s="1" customFormat="1" ht="18" customHeight="1"/>
    <row r="27" spans="2:5" s="1" customFormat="1" ht="18" customHeight="1"/>
    <row r="28" spans="2:5" s="1" customFormat="1" ht="18" customHeight="1"/>
    <row r="29" spans="2:5" s="1" customFormat="1" ht="18" customHeight="1"/>
    <row r="30" spans="2:5" s="1" customFormat="1" ht="18" customHeight="1">
      <c r="B30" s="1" t="s">
        <v>51</v>
      </c>
      <c r="E30" s="1" t="s">
        <v>52</v>
      </c>
    </row>
    <row r="31" spans="2:5" s="1" customFormat="1" ht="18" customHeight="1"/>
    <row r="32" spans="2:5" s="1" customFormat="1" ht="18" customHeight="1"/>
    <row r="33" spans="2:8" s="1" customFormat="1" ht="18" customHeight="1"/>
    <row r="34" spans="2:8" s="1" customFormat="1" ht="18" customHeight="1" thickBot="1">
      <c r="B34" s="28" t="s">
        <v>10</v>
      </c>
      <c r="C34" s="16" t="s">
        <v>54</v>
      </c>
    </row>
    <row r="35" spans="2:8" s="1" customFormat="1" ht="18" customHeight="1">
      <c r="B35" s="22" t="s">
        <v>8</v>
      </c>
      <c r="C35" s="36">
        <v>30000</v>
      </c>
    </row>
    <row r="36" spans="2:8" s="1" customFormat="1" ht="18" customHeight="1">
      <c r="B36" s="23" t="s">
        <v>6</v>
      </c>
      <c r="C36" s="37">
        <v>5</v>
      </c>
    </row>
    <row r="37" spans="2:8" s="1" customFormat="1" ht="18" customHeight="1" thickBot="1">
      <c r="B37" s="22" t="s">
        <v>7</v>
      </c>
      <c r="C37" s="38">
        <v>100000</v>
      </c>
    </row>
    <row r="38" spans="2:8" s="24" customFormat="1" ht="18" customHeight="1">
      <c r="C38" s="25"/>
    </row>
    <row r="39" spans="2:8" s="1" customFormat="1" ht="18" customHeight="1">
      <c r="B39" s="44" t="s">
        <v>9</v>
      </c>
      <c r="C39" s="45">
        <f>POWER(C37/C35,1/C36)-1</f>
        <v>0.27225963653939211</v>
      </c>
      <c r="D39" s="1" t="s">
        <v>53</v>
      </c>
    </row>
    <row r="40" spans="2:8" s="1" customFormat="1" ht="18" customHeight="1">
      <c r="B40" s="20"/>
      <c r="C40" s="21"/>
    </row>
    <row r="41" spans="2:8" s="1" customFormat="1" ht="18" customHeight="1">
      <c r="B41" s="18" t="s">
        <v>3</v>
      </c>
      <c r="C41" s="39">
        <v>0</v>
      </c>
      <c r="D41" s="39">
        <v>1</v>
      </c>
      <c r="E41" s="39">
        <v>2</v>
      </c>
      <c r="F41" s="39">
        <v>3</v>
      </c>
      <c r="G41" s="39">
        <v>4</v>
      </c>
      <c r="H41" s="39">
        <v>5</v>
      </c>
    </row>
    <row r="42" spans="2:8" s="1" customFormat="1" ht="18" customHeight="1">
      <c r="B42" s="19" t="s">
        <v>4</v>
      </c>
      <c r="C42" s="40">
        <f>C35</f>
        <v>30000</v>
      </c>
      <c r="D42" s="41">
        <f>C42*(1+$C$39)</f>
        <v>38167.789096181761</v>
      </c>
      <c r="E42" s="41">
        <f t="shared" ref="E42:H42" si="6">D42*(1+$C$39)</f>
        <v>48559.337483020383</v>
      </c>
      <c r="F42" s="41">
        <f t="shared" si="6"/>
        <v>61780.085056741191</v>
      </c>
      <c r="G42" s="41">
        <f t="shared" si="6"/>
        <v>78600.308559662284</v>
      </c>
      <c r="H42" s="41">
        <f t="shared" si="6"/>
        <v>100000.00000000001</v>
      </c>
    </row>
    <row r="43" spans="2:8" s="1" customFormat="1" ht="18" customHeight="1">
      <c r="C43" s="35"/>
      <c r="D43" s="30">
        <f>D42/C42</f>
        <v>1.2722596365393921</v>
      </c>
      <c r="E43" s="30">
        <f t="shared" ref="E43:H43" si="7">E42/D42</f>
        <v>1.2722596365393921</v>
      </c>
      <c r="F43" s="30">
        <f t="shared" si="7"/>
        <v>1.2722596365393921</v>
      </c>
      <c r="G43" s="30">
        <f t="shared" si="7"/>
        <v>1.2722596365393921</v>
      </c>
      <c r="H43" s="30">
        <f t="shared" si="7"/>
        <v>1.2722596365393921</v>
      </c>
    </row>
    <row r="44" spans="2:8" s="1" customFormat="1" ht="18" customHeight="1"/>
    <row r="45" spans="2:8" s="1" customFormat="1" ht="18" customHeight="1">
      <c r="B45" s="1" t="s">
        <v>15</v>
      </c>
    </row>
    <row r="46" spans="2:8" s="1" customFormat="1" ht="18" customHeight="1">
      <c r="B46" s="26" t="s">
        <v>13</v>
      </c>
      <c r="C46" s="42">
        <v>5</v>
      </c>
      <c r="D46" s="42">
        <v>5</v>
      </c>
      <c r="E46" s="42">
        <v>5</v>
      </c>
      <c r="F46" s="42">
        <v>5</v>
      </c>
      <c r="G46" s="42">
        <v>5</v>
      </c>
      <c r="H46" s="42">
        <v>5</v>
      </c>
    </row>
    <row r="47" spans="2:8" s="1" customFormat="1" ht="18" customHeight="1">
      <c r="B47" s="27" t="s">
        <v>14</v>
      </c>
      <c r="C47" s="43">
        <f>C42/C46</f>
        <v>6000</v>
      </c>
      <c r="D47" s="43">
        <f t="shared" ref="D47:H47" si="8">D42/D46</f>
        <v>7633.5578192363519</v>
      </c>
      <c r="E47" s="43">
        <f t="shared" si="8"/>
        <v>9711.8674966040762</v>
      </c>
      <c r="F47" s="43">
        <f t="shared" si="8"/>
        <v>12356.017011348238</v>
      </c>
      <c r="G47" s="43">
        <f t="shared" si="8"/>
        <v>15720.061711932456</v>
      </c>
      <c r="H47" s="43">
        <f t="shared" si="8"/>
        <v>20000.000000000004</v>
      </c>
    </row>
    <row r="48" spans="2:8" s="1" customFormat="1" ht="18" customHeight="1">
      <c r="D48" s="6">
        <f>D47/$C$47</f>
        <v>1.2722596365393919</v>
      </c>
      <c r="E48" s="6">
        <f t="shared" ref="E48:G48" si="9">E47/$C$47</f>
        <v>1.6186445827673461</v>
      </c>
      <c r="F48" s="6">
        <f t="shared" si="9"/>
        <v>2.0593361685580396</v>
      </c>
      <c r="G48" s="6">
        <f t="shared" si="9"/>
        <v>2.6200102853220759</v>
      </c>
      <c r="H48" s="6">
        <f>H47/$C$47</f>
        <v>3.3333333333333339</v>
      </c>
    </row>
    <row r="49" spans="2:2" s="1" customFormat="1" ht="18" customHeight="1">
      <c r="B49" s="1" t="s">
        <v>48</v>
      </c>
    </row>
    <row r="50" spans="2:2" s="1" customFormat="1" ht="18" customHeight="1"/>
    <row r="51" spans="2:2" s="1" customFormat="1" ht="18" customHeight="1"/>
    <row r="52" spans="2:2" s="1" customFormat="1" ht="18" customHeight="1"/>
    <row r="53" spans="2:2" s="1" customFormat="1" ht="18" customHeight="1"/>
    <row r="54" spans="2:2" s="1" customFormat="1" ht="18" customHeight="1"/>
    <row r="55" spans="2:2" s="1" customFormat="1" ht="18" customHeight="1"/>
    <row r="56" spans="2:2" s="1" customFormat="1" ht="18" customHeight="1"/>
    <row r="57" spans="2:2" s="1" customFormat="1" ht="18" customHeight="1"/>
    <row r="58" spans="2:2" s="1" customFormat="1" ht="18" customHeight="1"/>
    <row r="59" spans="2:2" s="1" customFormat="1" ht="18" customHeight="1"/>
    <row r="60" spans="2:2" s="1" customFormat="1" ht="18" customHeight="1"/>
    <row r="61" spans="2:2" s="1" customFormat="1" ht="18" customHeight="1"/>
  </sheetData>
  <mergeCells count="1">
    <mergeCell ref="B8:B9"/>
  </mergeCells>
  <phoneticPr fontId="2"/>
  <pageMargins left="0.11811023622047245" right="0.11811023622047245" top="0.15748031496062992" bottom="0.15748031496062992" header="0" footer="0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成長性分析</vt:lpstr>
      <vt:lpstr>CAGR 年平均成長率</vt:lpstr>
      <vt:lpstr>'CAGR 年平均成長率'!Print_Area</vt:lpstr>
      <vt:lpstr>成長性分析!Print_Area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桑原啓輔</cp:lastModifiedBy>
  <cp:lastPrinted>2022-05-10T11:59:32Z</cp:lastPrinted>
  <dcterms:created xsi:type="dcterms:W3CDTF">2022-04-05T14:52:48Z</dcterms:created>
  <dcterms:modified xsi:type="dcterms:W3CDTF">2022-05-15T14:47:09Z</dcterms:modified>
</cp:coreProperties>
</file>